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dmin\Desktop\Capitals \Written parts\Final\FINAL FINAL\"/>
    </mc:Choice>
  </mc:AlternateContent>
  <xr:revisionPtr revIDLastSave="0" documentId="13_ncr:1_{37F5B878-BFC5-4F8A-AFFB-4C1005BA2B4D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Final Socio-Eco" sheetId="5" r:id="rId1"/>
    <sheet name="Final Gov-Inst" sheetId="6" r:id="rId2"/>
    <sheet name="NR, FSN,EP" sheetId="7" r:id="rId3"/>
    <sheet name="Final summary " sheetId="1" r:id="rId4"/>
  </sheets>
  <externalReferences>
    <externalReference r:id="rId5"/>
    <externalReference r:id="rId6"/>
    <externalReference r:id="rId7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7" i="1"/>
  <c r="G7" i="1"/>
  <c r="H6" i="1"/>
  <c r="H5" i="1"/>
  <c r="H4" i="1"/>
  <c r="G6" i="1"/>
  <c r="G5" i="1"/>
  <c r="H5" i="6"/>
  <c r="G5" i="6"/>
  <c r="H4" i="6"/>
  <c r="G4" i="1"/>
  <c r="F6" i="1"/>
  <c r="E6" i="1"/>
  <c r="E5" i="1"/>
  <c r="F4" i="1"/>
  <c r="E4" i="1"/>
  <c r="D7" i="1"/>
  <c r="D5" i="1"/>
  <c r="D6" i="1"/>
  <c r="D4" i="1"/>
  <c r="E5" i="7" l="1"/>
  <c r="G5" i="7" s="1"/>
  <c r="C5" i="7"/>
  <c r="E4" i="7"/>
  <c r="G4" i="7" s="1"/>
  <c r="D4" i="7"/>
  <c r="F4" i="7" s="1"/>
  <c r="C4" i="7"/>
  <c r="E3" i="7"/>
  <c r="G3" i="7" s="1"/>
  <c r="D3" i="7"/>
  <c r="F3" i="7" s="1"/>
  <c r="C3" i="7"/>
  <c r="C6" i="7" s="1"/>
  <c r="D5" i="7" l="1"/>
  <c r="F5" i="7" s="1"/>
  <c r="F6" i="7" s="1"/>
  <c r="G6" i="7"/>
  <c r="F5" i="6" l="1"/>
  <c r="E5" i="6"/>
  <c r="F4" i="6"/>
  <c r="E4" i="6"/>
  <c r="G4" i="6" s="1"/>
  <c r="G6" i="6" s="1"/>
  <c r="H6" i="6" l="1"/>
  <c r="F5" i="1" s="1"/>
  <c r="E4" i="5"/>
  <c r="G4" i="5" s="1"/>
  <c r="D4" i="5"/>
  <c r="F4" i="5" s="1"/>
  <c r="E3" i="5"/>
  <c r="G3" i="5" s="1"/>
  <c r="G5" i="5" s="1"/>
  <c r="D3" i="5"/>
  <c r="F3" i="5" s="1"/>
  <c r="F5" i="5" s="1"/>
</calcChain>
</file>

<file path=xl/sharedStrings.xml><?xml version="1.0" encoding="utf-8"?>
<sst xmlns="http://schemas.openxmlformats.org/spreadsheetml/2006/main" count="39" uniqueCount="25">
  <si>
    <t>Capital</t>
  </si>
  <si>
    <t xml:space="preserve">Weight </t>
  </si>
  <si>
    <t>Before Crisis</t>
  </si>
  <si>
    <t>After Crisis</t>
  </si>
  <si>
    <t>Final Index Before</t>
  </si>
  <si>
    <t>Final Index After</t>
  </si>
  <si>
    <t xml:space="preserve">Socio-Economic </t>
  </si>
  <si>
    <t>Food Safety, Natural Resources and Environmental Practices</t>
  </si>
  <si>
    <t>Governance and Institutions</t>
  </si>
  <si>
    <t>TOTAL</t>
  </si>
  <si>
    <t>Indexes</t>
  </si>
  <si>
    <t>Weight</t>
  </si>
  <si>
    <t>Before crisis Index</t>
  </si>
  <si>
    <t>After crisis Index</t>
  </si>
  <si>
    <t>Final Value Before = Value^weight</t>
  </si>
  <si>
    <t>Final Value After= Value^weight</t>
  </si>
  <si>
    <t>Index Social</t>
  </si>
  <si>
    <t>Index Economic</t>
  </si>
  <si>
    <t>Final capital Index</t>
  </si>
  <si>
    <t>Index Gov</t>
  </si>
  <si>
    <t>Index Inst</t>
  </si>
  <si>
    <t>Index NR</t>
  </si>
  <si>
    <t>Index FSN</t>
  </si>
  <si>
    <t>Index EP</t>
  </si>
  <si>
    <t>Difference between before and after the Syrian Crisis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</si>
</sst>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%201%20-%20Socio-Economic%20Inde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%202%20-%20Governance%20and%20Inst%20Inde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nnex%203%20-%20ENV-FS-NR%20ind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al Cap "/>
      <sheetName val="Econ Cap"/>
      <sheetName val="Final Socio-Eco"/>
      <sheetName val="Model"/>
    </sheetNames>
    <sheetDataSet>
      <sheetData sheetId="0">
        <row r="18">
          <cell r="P18">
            <v>0.41996193507018026</v>
          </cell>
          <cell r="Q18">
            <v>0.38432178234478886</v>
          </cell>
        </row>
      </sheetData>
      <sheetData sheetId="1">
        <row r="36">
          <cell r="P36">
            <v>0.33950038550107486</v>
          </cell>
          <cell r="Q36">
            <v>0.22622847603314991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-Inst Pillar"/>
      <sheetName val="Final Gov-Inst"/>
    </sheetNames>
    <sheetDataSet>
      <sheetData sheetId="0">
        <row r="10">
          <cell r="Q10">
            <v>0.46101739051032797</v>
          </cell>
          <cell r="R10">
            <v>0.36540901215424099</v>
          </cell>
        </row>
        <row r="14">
          <cell r="Q14">
            <v>0.28499999999999998</v>
          </cell>
          <cell r="R14">
            <v>0.32637070004436108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viro-Safety Pillar"/>
      <sheetName val="final Index"/>
    </sheetNames>
    <sheetDataSet>
      <sheetData sheetId="0">
        <row r="11">
          <cell r="P11">
            <v>0.31116025223593125</v>
          </cell>
          <cell r="Q11">
            <v>0.21800315460254632</v>
          </cell>
        </row>
        <row r="21">
          <cell r="P21">
            <v>0.38876414624766498</v>
          </cell>
          <cell r="Q21">
            <v>0.39042307283683003</v>
          </cell>
        </row>
        <row r="31">
          <cell r="P31">
            <v>0.38602660904293712</v>
          </cell>
          <cell r="Q31">
            <v>0.39468315693308709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89239-1496-4BD6-AEDC-8DCE04C50B6A}">
  <dimension ref="B1:G5"/>
  <sheetViews>
    <sheetView workbookViewId="0">
      <selection activeCell="F5" sqref="F5"/>
    </sheetView>
  </sheetViews>
  <sheetFormatPr defaultRowHeight="15" x14ac:dyDescent="0.25"/>
  <cols>
    <col min="2" max="2" width="20.140625" customWidth="1"/>
    <col min="3" max="3" width="15.5703125" customWidth="1"/>
    <col min="4" max="4" width="18.42578125" customWidth="1"/>
    <col min="5" max="5" width="20.85546875" customWidth="1"/>
    <col min="6" max="6" width="26.42578125" customWidth="1"/>
    <col min="7" max="7" width="27.140625" customWidth="1"/>
  </cols>
  <sheetData>
    <row r="1" spans="2:7" ht="15.75" thickBot="1" x14ac:dyDescent="0.3"/>
    <row r="2" spans="2:7" ht="31.5" x14ac:dyDescent="0.25">
      <c r="B2" s="1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</row>
    <row r="3" spans="2:7" ht="31.5" x14ac:dyDescent="0.25">
      <c r="B3" s="4" t="s">
        <v>16</v>
      </c>
      <c r="C3" s="6">
        <v>0.5</v>
      </c>
      <c r="D3" s="6">
        <f>'[1]Social Cap '!P18</f>
        <v>0.41996193507018026</v>
      </c>
      <c r="E3" s="6">
        <f>'[1]Social Cap '!Q18</f>
        <v>0.38432178234478886</v>
      </c>
      <c r="F3" s="12">
        <f>D3^$C$3</f>
        <v>0.64804470144441439</v>
      </c>
      <c r="G3" s="13">
        <f>E3^$C$3</f>
        <v>0.61993691803665707</v>
      </c>
    </row>
    <row r="4" spans="2:7" ht="47.25" x14ac:dyDescent="0.25">
      <c r="B4" s="4" t="s">
        <v>17</v>
      </c>
      <c r="C4" s="6">
        <v>0.5</v>
      </c>
      <c r="D4" s="6">
        <f>'[1]Econ Cap'!P36</f>
        <v>0.33950038550107486</v>
      </c>
      <c r="E4" s="6">
        <f>'[1]Econ Cap'!Q36</f>
        <v>0.22622847603314991</v>
      </c>
      <c r="F4" s="12">
        <f>D4^$C$4</f>
        <v>0.5826666160859697</v>
      </c>
      <c r="G4" s="13">
        <f>E4^$C$4</f>
        <v>0.47563481373123845</v>
      </c>
    </row>
    <row r="5" spans="2:7" ht="48" thickBot="1" x14ac:dyDescent="0.3">
      <c r="B5" s="7" t="s">
        <v>18</v>
      </c>
      <c r="C5" s="9">
        <v>1</v>
      </c>
      <c r="D5" s="9"/>
      <c r="E5" s="9"/>
      <c r="F5" s="9">
        <f>PRODUCT(F3:F4)</f>
        <v>0.37759401326305947</v>
      </c>
      <c r="G5" s="11">
        <f>PRODUCT(G3:G4)</f>
        <v>0.29486358053548345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EA62D-501C-4BE4-BF32-3C02E758479E}">
  <dimension ref="C2:H6"/>
  <sheetViews>
    <sheetView workbookViewId="0">
      <selection activeCell="E9" sqref="E9"/>
    </sheetView>
  </sheetViews>
  <sheetFormatPr defaultRowHeight="15" x14ac:dyDescent="0.25"/>
  <cols>
    <col min="3" max="3" width="20.7109375" customWidth="1"/>
    <col min="5" max="5" width="20.85546875" customWidth="1"/>
    <col min="6" max="6" width="18.42578125" customWidth="1"/>
    <col min="7" max="7" width="22.7109375" customWidth="1"/>
    <col min="8" max="8" width="21.140625" customWidth="1"/>
  </cols>
  <sheetData>
    <row r="2" spans="3:8" ht="15.75" thickBot="1" x14ac:dyDescent="0.3"/>
    <row r="3" spans="3:8" ht="47.25" x14ac:dyDescent="0.25">
      <c r="C3" s="1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3" t="s">
        <v>15</v>
      </c>
    </row>
    <row r="4" spans="3:8" ht="15.75" x14ac:dyDescent="0.25">
      <c r="C4" s="4" t="s">
        <v>19</v>
      </c>
      <c r="D4" s="6">
        <v>0.5</v>
      </c>
      <c r="E4" s="6">
        <f>'[2]Gov-Inst Pillar'!Q10</f>
        <v>0.46101739051032797</v>
      </c>
      <c r="F4" s="6">
        <f>'[2]Gov-Inst Pillar'!R10</f>
        <v>0.36540901215424099</v>
      </c>
      <c r="G4" s="12">
        <f>E4^D4</f>
        <v>0.6789826142916533</v>
      </c>
      <c r="H4" s="13">
        <f>F4^D4</f>
        <v>0.6044907047707524</v>
      </c>
    </row>
    <row r="5" spans="3:8" ht="15.75" x14ac:dyDescent="0.25">
      <c r="C5" s="4" t="s">
        <v>20</v>
      </c>
      <c r="D5" s="6">
        <v>0.5</v>
      </c>
      <c r="E5" s="6">
        <f>'[2]Gov-Inst Pillar'!Q14</f>
        <v>0.28499999999999998</v>
      </c>
      <c r="F5" s="6">
        <f>'[2]Gov-Inst Pillar'!R14</f>
        <v>0.32637070004436108</v>
      </c>
      <c r="G5" s="12">
        <f>E5^D5</f>
        <v>0.53385391260156556</v>
      </c>
      <c r="H5" s="13">
        <f>F5^D5</f>
        <v>0.57128863111772243</v>
      </c>
    </row>
    <row r="6" spans="3:8" ht="16.5" thickBot="1" x14ac:dyDescent="0.3">
      <c r="C6" s="7" t="s">
        <v>18</v>
      </c>
      <c r="D6" s="9">
        <v>1</v>
      </c>
      <c r="E6" s="9"/>
      <c r="F6" s="9"/>
      <c r="G6" s="9">
        <f>PRODUCT(G4:G5)</f>
        <v>0.36247752522803878</v>
      </c>
      <c r="H6" s="11">
        <f>PRODUCT(H4:H5)</f>
        <v>0.3453386672518704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4DF37-DD35-4985-8AB7-56C212106E4D}">
  <dimension ref="B1:G6"/>
  <sheetViews>
    <sheetView workbookViewId="0">
      <selection activeCell="D12" sqref="D12"/>
    </sheetView>
  </sheetViews>
  <sheetFormatPr defaultRowHeight="15" x14ac:dyDescent="0.25"/>
  <cols>
    <col min="2" max="2" width="28" customWidth="1"/>
    <col min="3" max="3" width="14.7109375" customWidth="1"/>
    <col min="4" max="4" width="16.42578125" customWidth="1"/>
    <col min="5" max="6" width="21.42578125" customWidth="1"/>
    <col min="7" max="7" width="23.28515625" customWidth="1"/>
  </cols>
  <sheetData>
    <row r="1" spans="2:7" ht="15.75" thickBot="1" x14ac:dyDescent="0.3"/>
    <row r="2" spans="2:7" ht="47.25" x14ac:dyDescent="0.25">
      <c r="B2" s="1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3" t="s">
        <v>15</v>
      </c>
    </row>
    <row r="3" spans="2:7" ht="15.75" x14ac:dyDescent="0.25">
      <c r="B3" s="4" t="s">
        <v>21</v>
      </c>
      <c r="C3" s="5">
        <f>1/3</f>
        <v>0.33333333333333331</v>
      </c>
      <c r="D3" s="5">
        <f>'[3]Enviro-Safety Pillar'!P11</f>
        <v>0.31116025223593125</v>
      </c>
      <c r="E3" s="5">
        <f>'[3]Enviro-Safety Pillar'!Q11</f>
        <v>0.21800315460254632</v>
      </c>
      <c r="F3" s="6">
        <f>D3^$C$3</f>
        <v>0.67763324566040606</v>
      </c>
      <c r="G3" s="10">
        <f>E3^$C$3</f>
        <v>0.60184906850249276</v>
      </c>
    </row>
    <row r="4" spans="2:7" ht="15.75" x14ac:dyDescent="0.25">
      <c r="B4" s="4" t="s">
        <v>22</v>
      </c>
      <c r="C4" s="5">
        <f t="shared" ref="C4:C5" si="0">1/3</f>
        <v>0.33333333333333331</v>
      </c>
      <c r="D4" s="5">
        <f>'[3]Enviro-Safety Pillar'!P21</f>
        <v>0.38876414624766498</v>
      </c>
      <c r="E4" s="5">
        <f>'[3]Enviro-Safety Pillar'!Q21</f>
        <v>0.39042307283683003</v>
      </c>
      <c r="F4" s="6">
        <f>D4^$C$4</f>
        <v>0.72984180361823703</v>
      </c>
      <c r="G4" s="10">
        <f>E4^$C$4</f>
        <v>0.73087845260647799</v>
      </c>
    </row>
    <row r="5" spans="2:7" ht="15.75" x14ac:dyDescent="0.25">
      <c r="B5" s="4" t="s">
        <v>23</v>
      </c>
      <c r="C5" s="5">
        <f t="shared" si="0"/>
        <v>0.33333333333333331</v>
      </c>
      <c r="D5" s="5">
        <f>'[3]Enviro-Safety Pillar'!P31</f>
        <v>0.38602660904293712</v>
      </c>
      <c r="E5" s="5">
        <f>'[3]Enviro-Safety Pillar'!Q31</f>
        <v>0.39468315693308709</v>
      </c>
      <c r="F5" s="6">
        <f>D5^$C$5</f>
        <v>0.7281246723766801</v>
      </c>
      <c r="G5" s="10">
        <f>E5^$C$5</f>
        <v>0.73352715806831714</v>
      </c>
    </row>
    <row r="6" spans="2:7" ht="16.5" thickBot="1" x14ac:dyDescent="0.3">
      <c r="B6" s="7" t="s">
        <v>18</v>
      </c>
      <c r="C6" s="8">
        <f>SUM(C3:C5)</f>
        <v>1</v>
      </c>
      <c r="D6" s="9"/>
      <c r="E6" s="9"/>
      <c r="F6" s="9">
        <f>PRODUCT(F3:F5)</f>
        <v>0.36010502971157998</v>
      </c>
      <c r="G6" s="11">
        <f>PRODUCT(G3:G5)</f>
        <v>0.32266283765591891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10"/>
  <sheetViews>
    <sheetView tabSelected="1" workbookViewId="0">
      <selection activeCell="F14" sqref="F14"/>
    </sheetView>
  </sheetViews>
  <sheetFormatPr defaultRowHeight="15" x14ac:dyDescent="0.25"/>
  <cols>
    <col min="3" max="3" width="27.140625" customWidth="1"/>
    <col min="4" max="4" width="25" customWidth="1"/>
    <col min="5" max="5" width="17.85546875" customWidth="1"/>
    <col min="6" max="6" width="14.7109375" customWidth="1"/>
    <col min="7" max="7" width="12.42578125" customWidth="1"/>
    <col min="8" max="8" width="23.28515625" customWidth="1"/>
  </cols>
  <sheetData>
    <row r="2" spans="3:8" ht="15.75" thickBot="1" x14ac:dyDescent="0.3"/>
    <row r="3" spans="3:8" ht="47.25" x14ac:dyDescent="0.25">
      <c r="C3" s="15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7" t="s">
        <v>5</v>
      </c>
    </row>
    <row r="4" spans="3:8" ht="22.5" customHeight="1" x14ac:dyDescent="0.25">
      <c r="C4" s="18" t="s">
        <v>6</v>
      </c>
      <c r="D4" s="14">
        <f>1/3</f>
        <v>0.33333333333333331</v>
      </c>
      <c r="E4" s="14">
        <f>'Final Socio-Eco'!F5</f>
        <v>0.37759401326305947</v>
      </c>
      <c r="F4" s="14">
        <f>'Final Socio-Eco'!G5</f>
        <v>0.29486358053548345</v>
      </c>
      <c r="G4" s="14">
        <f>E4^D4</f>
        <v>0.72278372784696021</v>
      </c>
      <c r="H4" s="14">
        <f>F4^D4</f>
        <v>0.66559039323434299</v>
      </c>
    </row>
    <row r="5" spans="3:8" ht="15.75" x14ac:dyDescent="0.25">
      <c r="C5" s="18" t="s">
        <v>8</v>
      </c>
      <c r="D5" s="14">
        <f t="shared" ref="D5:D6" si="0">1/3</f>
        <v>0.33333333333333331</v>
      </c>
      <c r="E5" s="14">
        <f>'Final Gov-Inst'!G6</f>
        <v>0.36247752522803878</v>
      </c>
      <c r="F5" s="14">
        <f>'Final Gov-Inst'!H6</f>
        <v>0.3453386672518704</v>
      </c>
      <c r="G5" s="14">
        <f>E5^D5</f>
        <v>0.71300683763698758</v>
      </c>
      <c r="H5" s="14">
        <f>F5^D5</f>
        <v>0.7015873279397602</v>
      </c>
    </row>
    <row r="6" spans="3:8" ht="78" customHeight="1" x14ac:dyDescent="0.25">
      <c r="C6" s="18" t="s">
        <v>7</v>
      </c>
      <c r="D6" s="14">
        <f t="shared" si="0"/>
        <v>0.33333333333333331</v>
      </c>
      <c r="E6" s="14">
        <f>'NR, FSN,EP'!F6</f>
        <v>0.36010502971157998</v>
      </c>
      <c r="F6" s="14">
        <f>'NR, FSN,EP'!G6</f>
        <v>0.32266283765591891</v>
      </c>
      <c r="G6" s="14">
        <f>E6^D6</f>
        <v>0.71144783555602631</v>
      </c>
      <c r="H6" s="14">
        <f>F6^D6</f>
        <v>0.68588238544941327</v>
      </c>
    </row>
    <row r="7" spans="3:8" ht="16.5" thickBot="1" x14ac:dyDescent="0.3">
      <c r="C7" s="19" t="s">
        <v>9</v>
      </c>
      <c r="D7" s="20">
        <f>SUM(D4:D6)</f>
        <v>1</v>
      </c>
      <c r="E7" s="20"/>
      <c r="F7" s="20"/>
      <c r="G7" s="20">
        <f>PRODUCT(G4:G6)</f>
        <v>0.366644457139708</v>
      </c>
      <c r="H7" s="21">
        <f>PRODUCT(H4:H6)</f>
        <v>0.32028635040581849</v>
      </c>
    </row>
    <row r="9" spans="3:8" ht="15.75" thickBot="1" x14ac:dyDescent="0.3"/>
    <row r="10" spans="3:8" ht="15.75" thickBot="1" x14ac:dyDescent="0.3">
      <c r="C10" s="22" t="s">
        <v>24</v>
      </c>
      <c r="D10" s="23"/>
      <c r="E10" s="24">
        <f>G7-H7</f>
        <v>4.6358106733889515E-2</v>
      </c>
    </row>
  </sheetData>
  <mergeCells count="1">
    <mergeCell ref="C10:D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Final Socio-Eco</vt:lpstr>
      <vt:lpstr>Final Gov-Inst</vt:lpstr>
      <vt:lpstr>NR, FSN,EP</vt:lpstr>
      <vt:lpstr>Final summary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2020-12-29T21:53:38Z</dcterms:modified>
</cp:coreProperties>
</file>